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5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<sst xmlns="http://schemas.openxmlformats.org/spreadsheetml/2006/main" count="21" uniqueCount="21">
  <si>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Двухдиапазонная антенна с трапом  </t>
  </si>
  <si>
    <t>Исходные данные:</t>
  </si>
  <si>
    <t>Большая частота (МгГц)</t>
  </si>
  <si>
    <t>Меньшая  частота (МгГц)</t>
  </si>
  <si>
    <t>Длина отрезка h2  (мм)</t>
  </si>
  <si>
    <t>Диаметр прооводника (мм)</t>
  </si>
  <si>
    <t>Результаты расчёта:</t>
  </si>
  <si>
    <t>Длина отрезка h1 (мм)</t>
  </si>
  <si>
    <t>Индуктивность трапа  (мкГн)</t>
  </si>
  <si>
    <t>Емкость трапа (пикофарады)</t>
  </si>
  <si>
    <r>
      <t xml:space="preserve">Примечания:  1.  </t>
    </r>
    <r>
      <rPr>
        <sz val="10"/>
        <rFont val="Arial Cyr"/>
        <family val="0"/>
      </rPr>
      <t xml:space="preserve">Длина отрезка </t>
    </r>
    <r>
      <rPr>
        <b/>
        <sz val="10"/>
        <rFont val="Arial Cyr"/>
        <family val="2"/>
      </rPr>
      <t>h1</t>
    </r>
    <r>
      <rPr>
        <sz val="10"/>
        <rFont val="Arial Cyr"/>
        <family val="0"/>
      </rPr>
      <t xml:space="preserve"> определяется </t>
    </r>
  </si>
  <si>
    <r>
      <t xml:space="preserve">большей </t>
    </r>
    <r>
      <rPr>
        <sz val="10"/>
        <rFont val="Arial Cyr"/>
        <family val="0"/>
      </rPr>
      <t xml:space="preserve">из рабочих частот, т.к. является </t>
    </r>
  </si>
  <si>
    <t xml:space="preserve">                        для неё полноразмерным четверть-волновым GP или половиной диполя.</t>
  </si>
  <si>
    <r>
      <t xml:space="preserve">                        Длина отрезка  </t>
    </r>
    <r>
      <rPr>
        <b/>
        <sz val="10"/>
        <rFont val="Arial Cyr"/>
        <family val="2"/>
      </rPr>
      <t>h2</t>
    </r>
    <r>
      <rPr>
        <sz val="10"/>
        <rFont val="Arial Cyr"/>
        <family val="0"/>
      </rPr>
      <t xml:space="preserve">  может быть выбрана произвольно,  но так, чтобы сумма </t>
    </r>
  </si>
  <si>
    <r>
      <t xml:space="preserve">                        длин отрезков </t>
    </r>
    <r>
      <rPr>
        <b/>
        <sz val="10"/>
        <rFont val="Arial Cyr"/>
        <family val="2"/>
      </rPr>
      <t>h1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2"/>
      </rPr>
      <t>h2</t>
    </r>
    <r>
      <rPr>
        <sz val="10"/>
        <rFont val="Arial Cyr"/>
        <family val="0"/>
      </rPr>
      <t xml:space="preserve"> была меньше 1/4 волны для </t>
    </r>
    <r>
      <rPr>
        <b/>
        <sz val="10"/>
        <rFont val="Arial Cyr"/>
        <family val="2"/>
      </rPr>
      <t>меньшей</t>
    </r>
    <r>
      <rPr>
        <sz val="10"/>
        <rFont val="Arial Cyr"/>
        <family val="0"/>
      </rPr>
      <t xml:space="preserve"> из частот.</t>
    </r>
  </si>
  <si>
    <t xml:space="preserve">        провода, из которого изготовлен вибратор, используйте Лист3.</t>
  </si>
  <si>
    <t>73, de UA4RO</t>
  </si>
  <si>
    <r>
      <t xml:space="preserve">        </t>
    </r>
    <r>
      <rPr>
        <b/>
        <sz val="10"/>
        <rFont val="Arial Cyr"/>
        <family val="2"/>
      </rPr>
      <t>2</t>
    </r>
    <r>
      <rPr>
        <sz val="10"/>
        <rFont val="Arial Cyr"/>
        <family val="0"/>
      </rPr>
      <t>.  Если  желаете  спроектировать  катушку  в  виде  спирали  из того же</t>
    </r>
  </si>
  <si>
    <r>
      <t xml:space="preserve">        </t>
    </r>
    <r>
      <rPr>
        <b/>
        <sz val="10"/>
        <rFont val="Arial Cyr"/>
        <family val="2"/>
      </rPr>
      <t>3.</t>
    </r>
    <r>
      <rPr>
        <sz val="10"/>
        <rFont val="Arial Cyr"/>
        <family val="0"/>
      </rPr>
      <t xml:space="preserve">  Следует учитывать, что емкость трапа включает в себя и собственную</t>
    </r>
  </si>
  <si>
    <t xml:space="preserve">        емкость катушки, которая приблизительно равна 0.02 диаметра катушки,</t>
  </si>
  <si>
    <t xml:space="preserve">        выраженного в мм.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</si>
</sst>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5" fillId="0" borderId="3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0" fontId="5" fillId="0" borderId="8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4" fillId="0" borderId="6" xfId="0" applyFont="1" applyBorder="1" applyAlignment="1" applyProtection="1">
      <alignment/>
      <protection hidden="1"/>
    </xf>
    <xf numFmtId="0" fontId="4" fillId="0" borderId="7" xfId="0" applyFont="1" applyBorder="1" applyAlignment="1" applyProtection="1">
      <alignment/>
      <protection hidden="1"/>
    </xf>
    <xf numFmtId="0" fontId="4" fillId="0" borderId="8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8</xdr:col>
      <xdr:colOff>104775</xdr:colOff>
      <xdr:row>17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476375" cy="21431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228600</xdr:colOff>
      <xdr:row>10</xdr:row>
      <xdr:rowOff>142875</xdr:rowOff>
    </xdr:from>
    <xdr:to>
      <xdr:col>8</xdr:col>
      <xdr:colOff>47625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43400" y="13525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Точка питания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2">
      <selection activeCell="A4" sqref="A4"/>
    </sheetView>
  </sheetViews>
  <sheetFormatPr defaultColWidth="9.00390625" defaultRowHeight="12.75"/>
  <sheetData>
    <row r="1" spans="1:9" ht="15.75">
      <c r="A1" s="16" t="s">
        <v>0</v>
      </c>
      <c r="B1" s="17"/>
      <c r="C1" s="17"/>
      <c r="D1" s="17"/>
      <c r="E1" s="18"/>
      <c r="F1" s="5"/>
      <c r="G1" s="5"/>
      <c r="H1" s="5"/>
      <c r="I1" s="5"/>
    </row>
    <row r="2" spans="1:9" ht="13.5" thickBot="1">
      <c r="A2" s="19"/>
      <c r="B2" s="19"/>
      <c r="C2" s="19"/>
      <c r="D2" s="19"/>
      <c r="E2" s="5"/>
      <c r="F2" s="5"/>
      <c r="G2" s="5"/>
      <c r="H2" s="5"/>
      <c r="I2" s="5"/>
    </row>
    <row r="3" spans="1:9" ht="12.75">
      <c r="A3" s="20" t="s">
        <v>1</v>
      </c>
      <c r="B3" s="21"/>
      <c r="C3" s="8"/>
      <c r="D3" s="22"/>
      <c r="E3" s="5"/>
      <c r="F3" s="5"/>
      <c r="G3" s="5"/>
      <c r="H3" s="5"/>
      <c r="I3" s="5"/>
    </row>
    <row r="4" spans="1:9" ht="12.75">
      <c r="A4" s="23" t="s">
        <v>2</v>
      </c>
      <c r="B4" s="3"/>
      <c r="C4" s="3"/>
      <c r="D4" s="1">
        <v>433</v>
      </c>
      <c r="E4" s="5"/>
      <c r="F4" s="5"/>
      <c r="G4" s="5"/>
      <c r="H4" s="5"/>
      <c r="I4" s="5"/>
    </row>
    <row r="5" spans="1:9" ht="12.75">
      <c r="A5" s="23" t="s">
        <v>3</v>
      </c>
      <c r="B5" s="3"/>
      <c r="C5" s="3"/>
      <c r="D5" s="1">
        <v>145</v>
      </c>
      <c r="E5" s="5"/>
      <c r="F5" s="5"/>
      <c r="G5" s="5"/>
      <c r="H5" s="5"/>
      <c r="I5" s="5"/>
    </row>
    <row r="6" spans="1:9" ht="12.75">
      <c r="A6" s="23" t="s">
        <v>4</v>
      </c>
      <c r="B6" s="3"/>
      <c r="C6" s="3"/>
      <c r="D6" s="1">
        <v>120</v>
      </c>
      <c r="E6" s="5"/>
      <c r="F6" s="5"/>
      <c r="G6" s="5"/>
      <c r="H6" s="5"/>
      <c r="I6" s="5"/>
    </row>
    <row r="7" spans="1:9" ht="13.5" thickBot="1">
      <c r="A7" s="24" t="s">
        <v>5</v>
      </c>
      <c r="B7" s="25"/>
      <c r="C7" s="25"/>
      <c r="D7" s="2">
        <v>2</v>
      </c>
      <c r="E7" s="5"/>
      <c r="F7" s="5"/>
      <c r="G7" s="5"/>
      <c r="H7" s="5"/>
      <c r="I7" s="5"/>
    </row>
    <row r="8" spans="1:9" ht="12.75">
      <c r="A8" s="3"/>
      <c r="B8" s="3"/>
      <c r="C8" s="3"/>
      <c r="D8" s="4"/>
      <c r="E8" s="5"/>
      <c r="F8" s="5"/>
      <c r="G8" s="5"/>
      <c r="H8" s="5"/>
      <c r="I8" s="5"/>
    </row>
    <row r="9" spans="1:9" ht="12.75" hidden="1">
      <c r="A9" s="4">
        <f>3.14159</f>
        <v>3.14159</v>
      </c>
      <c r="B9" s="4">
        <f>71000/D4</f>
        <v>163.97228637413394</v>
      </c>
      <c r="C9" s="4">
        <f>B9/304.8</f>
        <v>0.5379668188127754</v>
      </c>
      <c r="D9" s="4">
        <f>(234/D5)-C9</f>
        <v>1.0758262846355002</v>
      </c>
      <c r="E9" s="5"/>
      <c r="F9" s="5"/>
      <c r="G9" s="5"/>
      <c r="H9" s="5"/>
      <c r="I9" s="5"/>
    </row>
    <row r="10" spans="1:9" ht="12.75" hidden="1">
      <c r="A10" s="4">
        <f>D6/304.8</f>
        <v>0.39370078740157477</v>
      </c>
      <c r="B10" s="4">
        <f>D7/25.4</f>
        <v>0.07874015748031496</v>
      </c>
      <c r="C10" s="4">
        <f>1/D9</f>
        <v>0.9295180962592015</v>
      </c>
      <c r="D10" s="4">
        <f>LN(24*D9/B10)-1</f>
        <v>4.7927448270123145</v>
      </c>
      <c r="E10" s="5"/>
      <c r="F10" s="5"/>
      <c r="G10" s="5"/>
      <c r="H10" s="5"/>
      <c r="I10" s="5"/>
    </row>
    <row r="11" spans="1:9" ht="12.75" hidden="1">
      <c r="A11" s="5">
        <f>((1-(D5*C9/234))^2)-1</f>
        <v>-0.5555851204647356</v>
      </c>
      <c r="B11" s="5">
        <f>1/A10</f>
        <v>2.54</v>
      </c>
      <c r="C11" s="5">
        <f>LN(24*A10/B10)-1</f>
        <v>3.787491742782046</v>
      </c>
      <c r="D11" s="5">
        <f>((A10*D5/234)^2)-1</f>
        <v>-0.9404835722521179</v>
      </c>
      <c r="E11" s="5"/>
      <c r="F11" s="5"/>
      <c r="G11" s="5"/>
      <c r="H11" s="5"/>
      <c r="I11" s="5"/>
    </row>
    <row r="12" spans="1:9" ht="12.75" hidden="1">
      <c r="A12" s="5">
        <f>((10^6)/((68*A9^2)*D5^2))*(C10*D10*A11-B11*C11*D11)</f>
        <v>0.4657910208475254</v>
      </c>
      <c r="B12" s="5">
        <f>A12*(1-(D5/D4)^2)</f>
        <v>0.413557256662324</v>
      </c>
      <c r="C12" s="5">
        <f>10^6/(((2*A9*D4)^2)*B12)</f>
        <v>0.3266852741985048</v>
      </c>
      <c r="D12" s="5"/>
      <c r="E12" s="5"/>
      <c r="F12" s="5"/>
      <c r="G12" s="5"/>
      <c r="H12" s="5"/>
      <c r="I12" s="5"/>
    </row>
    <row r="13" spans="1:9" ht="13.5" thickBot="1">
      <c r="A13" s="6" t="s">
        <v>6</v>
      </c>
      <c r="B13" s="4"/>
      <c r="C13" s="4"/>
      <c r="D13" s="4"/>
      <c r="E13" s="5"/>
      <c r="F13" s="5"/>
      <c r="G13" s="5"/>
      <c r="H13" s="5"/>
      <c r="I13" s="5"/>
    </row>
    <row r="14" spans="1:9" ht="12.75">
      <c r="A14" s="7" t="s">
        <v>7</v>
      </c>
      <c r="B14" s="8"/>
      <c r="C14" s="8"/>
      <c r="D14" s="9">
        <f>ROUND(B9,1)</f>
        <v>164</v>
      </c>
      <c r="E14" s="5"/>
      <c r="F14" s="5"/>
      <c r="G14" s="5"/>
      <c r="H14" s="5"/>
      <c r="I14" s="5"/>
    </row>
    <row r="15" spans="1:9" ht="12.75">
      <c r="A15" s="10" t="s">
        <v>8</v>
      </c>
      <c r="B15" s="11"/>
      <c r="C15" s="11"/>
      <c r="D15" s="12">
        <f>ROUND(B12,2)</f>
        <v>0.41</v>
      </c>
      <c r="E15" s="5"/>
      <c r="F15" s="5"/>
      <c r="G15" s="5"/>
      <c r="H15" s="5"/>
      <c r="I15" s="5"/>
    </row>
    <row r="16" spans="1:9" ht="13.5" thickBot="1">
      <c r="A16" s="13" t="s">
        <v>9</v>
      </c>
      <c r="B16" s="14"/>
      <c r="C16" s="14"/>
      <c r="D16" s="15">
        <f>ROUND(C12,2)</f>
        <v>0.33</v>
      </c>
      <c r="E16" s="5"/>
      <c r="F16" s="5"/>
      <c r="G16" s="5"/>
      <c r="H16" s="5"/>
      <c r="I16" s="5"/>
    </row>
    <row r="17" spans="1:9" ht="12.75">
      <c r="A17" s="18"/>
      <c r="B17" s="18"/>
      <c r="C17" s="18"/>
      <c r="D17" s="18"/>
      <c r="E17" s="5"/>
      <c r="F17" s="19"/>
      <c r="G17" s="5"/>
      <c r="H17" s="5"/>
      <c r="I17" s="4"/>
    </row>
    <row r="18" spans="1:9" ht="12.75">
      <c r="A18" s="19" t="s">
        <v>10</v>
      </c>
      <c r="B18" s="5"/>
      <c r="C18" s="5"/>
      <c r="D18" s="4"/>
      <c r="E18" s="19" t="s">
        <v>11</v>
      </c>
      <c r="F18" s="5"/>
      <c r="G18" s="5"/>
      <c r="H18" s="5"/>
      <c r="I18" s="5"/>
    </row>
    <row r="19" spans="1:9" ht="12.75">
      <c r="A19" s="5" t="s">
        <v>12</v>
      </c>
      <c r="B19" s="5"/>
      <c r="C19" s="5"/>
      <c r="D19" s="5"/>
      <c r="E19" s="5"/>
      <c r="F19" s="5"/>
      <c r="G19" s="5"/>
      <c r="H19" s="5"/>
      <c r="I19" s="5"/>
    </row>
    <row r="20" spans="1:9" ht="12.75">
      <c r="A20" s="5" t="s">
        <v>13</v>
      </c>
      <c r="B20" s="5"/>
      <c r="C20" s="5"/>
      <c r="D20" s="5"/>
      <c r="E20" s="5"/>
      <c r="F20" s="5"/>
      <c r="G20" s="5"/>
      <c r="H20" s="5"/>
      <c r="I20" s="5"/>
    </row>
    <row r="21" spans="1:9" ht="12.75">
      <c r="A21" s="5" t="s">
        <v>14</v>
      </c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 t="s">
        <v>17</v>
      </c>
      <c r="C22" s="5"/>
      <c r="D22" s="5"/>
      <c r="E22" s="5"/>
      <c r="F22" s="5"/>
      <c r="G22" s="5"/>
      <c r="H22" s="5"/>
      <c r="I22" s="5"/>
    </row>
    <row r="23" spans="1:9" ht="12.75">
      <c r="A23" s="5"/>
      <c r="B23" s="5" t="s">
        <v>15</v>
      </c>
      <c r="C23" s="5"/>
      <c r="D23" s="5"/>
      <c r="E23" s="5"/>
      <c r="F23" s="5"/>
      <c r="G23" s="5"/>
      <c r="H23" s="5"/>
      <c r="I23" s="5"/>
    </row>
    <row r="24" spans="1:9" ht="12.75">
      <c r="A24" s="5"/>
      <c r="B24" s="5" t="s">
        <v>18</v>
      </c>
      <c r="C24" s="5"/>
      <c r="D24" s="5"/>
      <c r="E24" s="5"/>
      <c r="F24" s="5"/>
      <c r="G24" s="5"/>
      <c r="H24" s="5"/>
      <c r="I24" s="5"/>
    </row>
    <row r="25" spans="1:9" ht="12.75">
      <c r="A25" s="5"/>
      <c r="B25" s="5" t="s">
        <v>19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 t="s">
        <v>20</v>
      </c>
      <c r="C26" s="5"/>
      <c r="D26" s="5"/>
      <c r="E26" s="5"/>
      <c r="F26" s="5"/>
      <c r="G26" s="5"/>
      <c r="H26" s="5"/>
      <c r="I26" s="5"/>
    </row>
    <row r="27" spans="1:9" ht="12.75">
      <c r="A27" s="26" t="s">
        <v>16</v>
      </c>
      <c r="B27" s="26"/>
      <c r="C27" s="5"/>
      <c r="D27" s="5"/>
      <c r="E27" s="5"/>
      <c r="F27" s="5"/>
      <c r="G27" s="5"/>
      <c r="H27" s="5"/>
      <c r="I27" s="5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Беспальчик</dc:creator>
  <cp:keywords/>
  <dc:description/>
  <cp:lastModifiedBy>Беспальчик</cp:lastModifiedBy>
  <dcterms:created xsi:type="dcterms:W3CDTF">2000-04-21T06:28:08Z</dcterms:created>
  <dcterms:modified xsi:type="dcterms:W3CDTF">2000-04-21T07:32:48Z</dcterms:modified>
  <cp:category/>
  <cp:version/>
  <cp:contentType/>
  <cp:contentStatus/>
</cp:coreProperties>
</file>